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9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6" i="1"/>
  <c r="A33" l="1"/>
  <c r="A31"/>
  <c r="A30"/>
  <c r="A29"/>
  <c r="A28"/>
  <c r="A27"/>
  <c r="A26"/>
  <c r="A32"/>
  <c r="K33"/>
  <c r="J33"/>
  <c r="I33"/>
  <c r="H33"/>
  <c r="G33"/>
  <c r="F33"/>
  <c r="E33"/>
  <c r="D33"/>
  <c r="K32"/>
  <c r="J32"/>
  <c r="I32"/>
  <c r="H32"/>
  <c r="G32"/>
  <c r="F32"/>
  <c r="E32"/>
  <c r="D32"/>
  <c r="C33"/>
  <c r="C32"/>
  <c r="B33"/>
  <c r="B32"/>
  <c r="D21"/>
  <c r="D20"/>
  <c r="D19"/>
  <c r="D18"/>
  <c r="D17"/>
  <c r="D16"/>
  <c r="G28" s="1"/>
  <c r="G29" s="1"/>
  <c r="D15"/>
  <c r="D14"/>
  <c r="D8"/>
  <c r="F25"/>
  <c r="G25" s="1"/>
  <c r="F26" l="1"/>
  <c r="F27" s="1"/>
  <c r="F28" s="1"/>
  <c r="F29" s="1"/>
  <c r="G26"/>
  <c r="G27"/>
  <c r="K25"/>
  <c r="J25"/>
  <c r="J27" s="1"/>
  <c r="J28" s="1"/>
  <c r="J29" s="1"/>
  <c r="I25"/>
  <c r="I26" s="1"/>
  <c r="H25"/>
  <c r="H26" s="1"/>
  <c r="H27" s="1"/>
  <c r="H28" s="1"/>
  <c r="H29" s="1"/>
  <c r="K27" l="1"/>
  <c r="K28" s="1"/>
  <c r="H30"/>
  <c r="H31" s="1"/>
  <c r="G30"/>
  <c r="G31" s="1"/>
  <c r="K26"/>
  <c r="I27"/>
  <c r="I28" s="1"/>
  <c r="B25"/>
  <c r="C25"/>
  <c r="D25"/>
  <c r="E25"/>
  <c r="K30" l="1"/>
  <c r="K31" s="1"/>
  <c r="K29"/>
  <c r="I30"/>
  <c r="I31" s="1"/>
  <c r="I29"/>
  <c r="E26"/>
  <c r="E27" s="1"/>
  <c r="E28" s="1"/>
  <c r="C26"/>
  <c r="C27" s="1"/>
  <c r="C28" s="1"/>
  <c r="D26"/>
  <c r="D27" s="1"/>
  <c r="D28" s="1"/>
  <c r="B26"/>
  <c r="B27" s="1"/>
  <c r="B28" s="1"/>
  <c r="B29" s="1"/>
  <c r="B30" s="1"/>
  <c r="B31" s="1"/>
  <c r="J30"/>
  <c r="J31" s="1"/>
  <c r="F30"/>
  <c r="F31" s="1"/>
  <c r="C29" l="1"/>
  <c r="C30" s="1"/>
  <c r="C31" s="1"/>
  <c r="E29"/>
  <c r="E30" s="1"/>
  <c r="E31" s="1"/>
  <c r="D29"/>
  <c r="D30" s="1"/>
  <c r="D31" s="1"/>
</calcChain>
</file>

<file path=xl/sharedStrings.xml><?xml version="1.0" encoding="utf-8"?>
<sst xmlns="http://schemas.openxmlformats.org/spreadsheetml/2006/main" count="22" uniqueCount="22">
  <si>
    <t>Feedstuff</t>
  </si>
  <si>
    <t>Number feedings per day</t>
  </si>
  <si>
    <t>alfalfa hay</t>
  </si>
  <si>
    <t>dry corn gluten feed</t>
  </si>
  <si>
    <t>grass hay</t>
  </si>
  <si>
    <t>corn silage</t>
  </si>
  <si>
    <t>custom grain mix</t>
  </si>
  <si>
    <t>Daily As Fed amount (lbs/day)</t>
  </si>
  <si>
    <t>Daily Dry matter Intake per cow (lbs/cow/day)</t>
  </si>
  <si>
    <t>Cumulative amount to add to TMR mixer (amount per feeding)</t>
  </si>
  <si>
    <t>Feeding Chart</t>
  </si>
  <si>
    <t>Group Id</t>
  </si>
  <si>
    <t>Number of cows in group</t>
  </si>
  <si>
    <t>Just below-- Enter the feedstuffs added to the TMR in the order added</t>
  </si>
  <si>
    <t>* Insert the dry mater content measured for wet feedstuffs.  For hay and dry grain ingredients, use 88% dry matter if unknown.</t>
  </si>
  <si>
    <r>
      <rPr>
        <b/>
        <i/>
        <u/>
        <sz val="12"/>
        <color theme="1"/>
        <rFont val="Calibri"/>
        <family val="2"/>
        <scheme val="minor"/>
      </rPr>
      <t>Directions:</t>
    </r>
    <r>
      <rPr>
        <b/>
        <i/>
        <sz val="12"/>
        <color theme="1"/>
        <rFont val="Calibri"/>
        <family val="2"/>
        <scheme val="minor"/>
      </rPr>
      <t xml:space="preserve">  Add the information for your herd in the blue boxes</t>
    </r>
  </si>
  <si>
    <t>Date</t>
  </si>
  <si>
    <t>Dry matter Content of feedstuffs (%)*</t>
  </si>
  <si>
    <t>Author:  Donna M. Amaral-Phillips, UK Extension Dairy Specialist</t>
  </si>
  <si>
    <t>wet brewers grains</t>
  </si>
  <si>
    <t># cows</t>
  </si>
  <si>
    <t>low group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</si>
</sst>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wrapText="1"/>
      <protection hidden="1"/>
    </xf>
    <xf numFmtId="0" fontId="4" fillId="0" borderId="1" xfId="0" applyFont="1" applyBorder="1" applyProtection="1">
      <protection hidden="1"/>
    </xf>
    <xf numFmtId="14" fontId="0" fillId="5" borderId="1" xfId="0" applyNumberForma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133350</xdr:rowOff>
    </xdr:from>
    <xdr:to>
      <xdr:col>9</xdr:col>
      <xdr:colOff>342900</xdr:colOff>
      <xdr:row>7</xdr:row>
      <xdr:rowOff>58036</xdr:rowOff>
    </xdr:to>
    <xdr:pic>
      <xdr:nvPicPr>
        <xdr:cNvPr id="2" name="Picture 3" descr="College Ag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133350"/>
          <a:ext cx="1238250" cy="135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>
      <selection activeCell="I16" sqref="I16"/>
    </sheetView>
  </sheetViews>
  <sheetFormatPr defaultRowHeight="15"/>
  <cols>
    <col min="1" max="1" width="26.7109375" customWidth="1"/>
    <col min="2" max="2" width="13.42578125" customWidth="1"/>
    <col min="3" max="3" width="10.140625" customWidth="1"/>
  </cols>
  <sheetData>
    <row r="1" spans="1:11" ht="21">
      <c r="B1" s="30" t="s">
        <v>10</v>
      </c>
      <c r="C1" s="31"/>
      <c r="D1" s="31"/>
      <c r="E1" s="31"/>
      <c r="G1" s="5"/>
      <c r="H1" s="5"/>
      <c r="I1" s="5"/>
      <c r="J1" s="5"/>
      <c r="K1" s="5"/>
    </row>
    <row r="2" spans="1:11">
      <c r="G2" s="5"/>
      <c r="H2" s="5"/>
      <c r="I2" s="5"/>
      <c r="J2" s="5"/>
      <c r="K2" s="5"/>
    </row>
    <row r="3" spans="1:11" ht="15.75" customHeight="1">
      <c r="A3" s="27" t="s">
        <v>11</v>
      </c>
      <c r="C3" s="32" t="s">
        <v>15</v>
      </c>
      <c r="D3" s="32"/>
      <c r="E3" s="32"/>
      <c r="G3" s="5"/>
      <c r="H3" s="5"/>
      <c r="I3" s="5"/>
      <c r="J3" s="5"/>
      <c r="K3" s="5"/>
    </row>
    <row r="4" spans="1:11">
      <c r="A4" s="13" t="s">
        <v>21</v>
      </c>
      <c r="C4" s="32"/>
      <c r="D4" s="32"/>
      <c r="E4" s="32"/>
      <c r="G4" s="5"/>
      <c r="H4" s="5"/>
      <c r="I4" s="5"/>
      <c r="J4" s="5"/>
      <c r="K4" s="5"/>
    </row>
    <row r="5" spans="1:11">
      <c r="C5" s="32"/>
      <c r="D5" s="32"/>
      <c r="E5" s="32"/>
      <c r="G5" s="5"/>
      <c r="H5" s="5"/>
      <c r="I5" s="5"/>
      <c r="J5" s="5"/>
      <c r="K5" s="5"/>
    </row>
    <row r="6" spans="1:11" ht="15.75">
      <c r="A6" s="26" t="s">
        <v>12</v>
      </c>
      <c r="G6" s="5"/>
      <c r="H6" s="5"/>
      <c r="I6" s="5"/>
      <c r="J6" s="5"/>
      <c r="K6" s="5"/>
    </row>
    <row r="7" spans="1:11">
      <c r="A7" s="16">
        <v>90</v>
      </c>
      <c r="C7" s="5"/>
      <c r="D7" s="6" t="s">
        <v>16</v>
      </c>
      <c r="E7" s="7"/>
      <c r="G7" s="5"/>
      <c r="H7" s="5"/>
      <c r="I7" s="5"/>
      <c r="J7" s="5"/>
      <c r="K7" s="5"/>
    </row>
    <row r="8" spans="1:11">
      <c r="C8" s="5"/>
      <c r="D8" s="28">
        <f ca="1">TODAY()</f>
        <v>41285</v>
      </c>
      <c r="E8" s="5"/>
      <c r="G8" s="5"/>
      <c r="H8" s="5"/>
      <c r="I8" s="5"/>
      <c r="J8" s="5"/>
      <c r="K8" s="5"/>
    </row>
    <row r="9" spans="1:11" ht="15.75" customHeight="1">
      <c r="A9" s="26" t="s">
        <v>1</v>
      </c>
      <c r="C9" s="5"/>
      <c r="D9" s="5"/>
      <c r="E9" s="5"/>
      <c r="G9" s="5"/>
      <c r="H9" s="34" t="s">
        <v>18</v>
      </c>
      <c r="I9" s="34"/>
      <c r="J9" s="34"/>
      <c r="K9" s="34"/>
    </row>
    <row r="10" spans="1:11">
      <c r="A10" s="14">
        <v>2</v>
      </c>
      <c r="C10" s="5"/>
      <c r="D10" s="5"/>
      <c r="E10" s="5"/>
      <c r="G10" s="5"/>
      <c r="H10" s="34"/>
      <c r="I10" s="34"/>
      <c r="J10" s="34"/>
      <c r="K10" s="34"/>
    </row>
    <row r="11" spans="1:11">
      <c r="A11" s="3"/>
      <c r="G11" s="5"/>
      <c r="H11" s="12"/>
      <c r="I11" s="12"/>
      <c r="J11" s="12"/>
      <c r="K11" s="12"/>
    </row>
    <row r="12" spans="1:11">
      <c r="A12" t="s">
        <v>13</v>
      </c>
      <c r="G12" s="5"/>
      <c r="H12" s="5"/>
      <c r="I12" s="5"/>
      <c r="J12" s="5"/>
      <c r="K12" s="5"/>
    </row>
    <row r="13" spans="1:11" ht="90" customHeight="1">
      <c r="A13" s="1" t="s">
        <v>0</v>
      </c>
      <c r="B13" s="2" t="s">
        <v>8</v>
      </c>
      <c r="C13" s="2" t="s">
        <v>17</v>
      </c>
      <c r="D13" s="4" t="s">
        <v>7</v>
      </c>
      <c r="G13" s="33" t="s">
        <v>14</v>
      </c>
      <c r="H13" s="33"/>
      <c r="I13" s="33"/>
      <c r="J13" s="33"/>
      <c r="K13" s="5"/>
    </row>
    <row r="14" spans="1:11">
      <c r="A14" s="13" t="s">
        <v>2</v>
      </c>
      <c r="B14" s="14">
        <v>2</v>
      </c>
      <c r="C14" s="14">
        <v>88</v>
      </c>
      <c r="D14" s="21">
        <f>+(B14/(C14/100))</f>
        <v>2.2727272727272729</v>
      </c>
      <c r="G14" s="5"/>
      <c r="H14" s="5"/>
      <c r="I14" s="5"/>
      <c r="J14" s="5"/>
      <c r="K14" s="5"/>
    </row>
    <row r="15" spans="1:11">
      <c r="A15" s="15" t="s">
        <v>19</v>
      </c>
      <c r="B15" s="16">
        <v>5</v>
      </c>
      <c r="C15" s="16">
        <v>23</v>
      </c>
      <c r="D15" s="22">
        <f t="shared" ref="D15:D19" si="0">+(B15/(C15/100))</f>
        <v>21.739130434782609</v>
      </c>
      <c r="G15" s="5"/>
      <c r="H15" s="5"/>
      <c r="I15" s="5"/>
      <c r="J15" s="5"/>
      <c r="K15" s="5"/>
    </row>
    <row r="16" spans="1:11">
      <c r="A16" s="17" t="s">
        <v>3</v>
      </c>
      <c r="B16" s="16">
        <v>5</v>
      </c>
      <c r="C16" s="16">
        <v>88</v>
      </c>
      <c r="D16" s="22">
        <f t="shared" si="0"/>
        <v>5.6818181818181817</v>
      </c>
      <c r="G16" s="5"/>
      <c r="H16" s="5"/>
      <c r="I16" s="5"/>
      <c r="J16" s="5"/>
      <c r="K16" s="5"/>
    </row>
    <row r="17" spans="1:13">
      <c r="A17" s="18" t="s">
        <v>4</v>
      </c>
      <c r="B17" s="16">
        <v>2</v>
      </c>
      <c r="C17" s="19">
        <v>88</v>
      </c>
      <c r="D17" s="22">
        <f t="shared" si="0"/>
        <v>2.2727272727272729</v>
      </c>
      <c r="G17" s="5"/>
      <c r="H17" s="5"/>
      <c r="I17" s="5"/>
      <c r="J17" s="5"/>
      <c r="K17" s="5"/>
    </row>
    <row r="18" spans="1:13">
      <c r="A18" s="17" t="s">
        <v>5</v>
      </c>
      <c r="B18" s="16">
        <v>20</v>
      </c>
      <c r="C18" s="16">
        <v>35</v>
      </c>
      <c r="D18" s="22">
        <f t="shared" si="0"/>
        <v>57.142857142857146</v>
      </c>
      <c r="G18" s="5"/>
      <c r="H18" s="5"/>
      <c r="I18" s="5"/>
      <c r="J18" s="5"/>
      <c r="K18" s="5"/>
    </row>
    <row r="19" spans="1:13">
      <c r="A19" s="17" t="s">
        <v>6</v>
      </c>
      <c r="B19" s="20">
        <v>10</v>
      </c>
      <c r="C19" s="16">
        <v>88</v>
      </c>
      <c r="D19" s="22">
        <f t="shared" si="0"/>
        <v>11.363636363636363</v>
      </c>
      <c r="G19" s="5"/>
      <c r="H19" s="5"/>
      <c r="I19" s="5"/>
      <c r="J19" s="5"/>
      <c r="K19" s="5"/>
    </row>
    <row r="20" spans="1:13">
      <c r="A20" s="17"/>
      <c r="B20" s="16"/>
      <c r="C20" s="14"/>
      <c r="D20" s="22" t="str">
        <f>IF(B20&gt;0,(B20/(C20/100))," ")</f>
        <v xml:space="preserve"> </v>
      </c>
    </row>
    <row r="21" spans="1:13">
      <c r="A21" s="13"/>
      <c r="B21" s="16"/>
      <c r="C21" s="16"/>
      <c r="D21" s="22" t="str">
        <f>IF(B21&gt;0,(B21/(C21/100))," ")</f>
        <v xml:space="preserve"> </v>
      </c>
    </row>
    <row r="22" spans="1:13">
      <c r="A22" s="8"/>
      <c r="B22" s="8"/>
      <c r="C22" s="8"/>
      <c r="D22" s="5"/>
      <c r="E22" s="9"/>
      <c r="F22" s="5"/>
      <c r="G22" s="5"/>
      <c r="H22" s="5"/>
      <c r="I22" s="5"/>
      <c r="J22" s="5"/>
      <c r="K22" s="5"/>
      <c r="L22" s="5"/>
      <c r="M22" s="5"/>
    </row>
    <row r="23" spans="1:13" ht="18.75">
      <c r="A23" s="10"/>
      <c r="B23" s="35" t="s">
        <v>9</v>
      </c>
      <c r="C23" s="36"/>
      <c r="D23" s="36"/>
      <c r="E23" s="36"/>
      <c r="F23" s="36"/>
      <c r="G23" s="36"/>
      <c r="H23" s="36"/>
      <c r="I23" s="36"/>
      <c r="J23" s="36"/>
      <c r="K23" s="37"/>
      <c r="L23" s="5"/>
      <c r="M23" s="5"/>
    </row>
    <row r="24" spans="1:13" ht="18.75">
      <c r="A24" s="10"/>
      <c r="B24" s="38"/>
      <c r="C24" s="39"/>
      <c r="D24" s="39"/>
      <c r="E24" s="39"/>
      <c r="F24" s="39"/>
      <c r="G24" s="39"/>
      <c r="H24" s="39"/>
      <c r="I24" s="39"/>
      <c r="J24" s="39"/>
      <c r="K24" s="40"/>
      <c r="L24" s="5"/>
      <c r="M24" s="5"/>
    </row>
    <row r="25" spans="1:13" ht="18.75">
      <c r="A25" s="11" t="s">
        <v>20</v>
      </c>
      <c r="B25" s="25">
        <f>+F25-10</f>
        <v>80</v>
      </c>
      <c r="C25" s="25">
        <f>+F25-7</f>
        <v>83</v>
      </c>
      <c r="D25" s="25">
        <f>+F25-5</f>
        <v>85</v>
      </c>
      <c r="E25" s="25">
        <f>+F25-2</f>
        <v>88</v>
      </c>
      <c r="F25" s="29">
        <f>+$A$7</f>
        <v>90</v>
      </c>
      <c r="G25" s="25">
        <f>+F25+2</f>
        <v>92</v>
      </c>
      <c r="H25" s="25">
        <f>+F25+5</f>
        <v>95</v>
      </c>
      <c r="I25" s="25">
        <f>+F25+7</f>
        <v>97</v>
      </c>
      <c r="J25" s="25">
        <f>+F25+10</f>
        <v>100</v>
      </c>
      <c r="K25" s="25">
        <f>+F25+15</f>
        <v>105</v>
      </c>
      <c r="L25" s="5"/>
      <c r="M25" s="5"/>
    </row>
    <row r="26" spans="1:13" ht="18.75">
      <c r="A26" s="23" t="str">
        <f t="shared" ref="A26:A31" si="1">IF(ISTEXT(A14),A14, " ")</f>
        <v>alfalfa hay</v>
      </c>
      <c r="B26" s="24">
        <f>+D14/$A$10*$B$25</f>
        <v>90.909090909090921</v>
      </c>
      <c r="C26" s="24">
        <f>+$D14/$A$10*C$25</f>
        <v>94.318181818181827</v>
      </c>
      <c r="D26" s="24">
        <f t="shared" ref="D26:K26" si="2">+$D14/$A$10*D$25</f>
        <v>96.590909090909093</v>
      </c>
      <c r="E26" s="24">
        <f t="shared" si="2"/>
        <v>100.00000000000001</v>
      </c>
      <c r="F26" s="24">
        <f t="shared" si="2"/>
        <v>102.27272727272728</v>
      </c>
      <c r="G26" s="24">
        <f t="shared" si="2"/>
        <v>104.54545454545456</v>
      </c>
      <c r="H26" s="24">
        <f t="shared" si="2"/>
        <v>107.95454545454547</v>
      </c>
      <c r="I26" s="24">
        <f t="shared" si="2"/>
        <v>110.22727272727273</v>
      </c>
      <c r="J26" s="24">
        <f t="shared" si="2"/>
        <v>113.63636363636364</v>
      </c>
      <c r="K26" s="24">
        <f t="shared" si="2"/>
        <v>119.31818181818183</v>
      </c>
      <c r="L26" s="5"/>
      <c r="M26" s="5"/>
    </row>
    <row r="27" spans="1:13" ht="18.75">
      <c r="A27" s="23" t="str">
        <f t="shared" si="1"/>
        <v>wet brewers grains</v>
      </c>
      <c r="B27" s="24">
        <f>IF($B$15&gt;0,((+$D15/$A$10*B$25)+B$26)," ")</f>
        <v>960.47430830039525</v>
      </c>
      <c r="C27" s="24">
        <f>IF($B$15&gt;0,((+$D15/$A$10*C$25)+C$26)," ")</f>
        <v>996.49209486166012</v>
      </c>
      <c r="D27" s="24">
        <f t="shared" ref="D27:K27" si="3">IF($B$15&gt;0,((+$D15/$A$10*D$25)+D$26)," ")</f>
        <v>1020.50395256917</v>
      </c>
      <c r="E27" s="24">
        <f t="shared" si="3"/>
        <v>1056.5217391304348</v>
      </c>
      <c r="F27" s="24">
        <f t="shared" si="3"/>
        <v>1080.5335968379447</v>
      </c>
      <c r="G27" s="24">
        <f t="shared" si="3"/>
        <v>1104.5454545454545</v>
      </c>
      <c r="H27" s="24">
        <f t="shared" si="3"/>
        <v>1140.5632411067195</v>
      </c>
      <c r="I27" s="24">
        <f t="shared" si="3"/>
        <v>1164.5750988142292</v>
      </c>
      <c r="J27" s="24">
        <f t="shared" si="3"/>
        <v>1200.5928853754942</v>
      </c>
      <c r="K27" s="24">
        <f t="shared" si="3"/>
        <v>1260.6225296442688</v>
      </c>
      <c r="L27" s="5"/>
      <c r="M27" s="5"/>
    </row>
    <row r="28" spans="1:13" ht="18.75">
      <c r="A28" s="23" t="str">
        <f t="shared" si="1"/>
        <v>dry corn gluten feed</v>
      </c>
      <c r="B28" s="24">
        <f>IF($B$16&gt;0,((+$D16/$A$10*B$25)+B$27)," ")</f>
        <v>1187.7470355731225</v>
      </c>
      <c r="C28" s="24">
        <f>IF($B$16&gt;0,((+$D16/$A$10*C$25)+C$27)," ")</f>
        <v>1232.2875494071147</v>
      </c>
      <c r="D28" s="24">
        <f t="shared" ref="D28:K28" si="4">IF($B$16&gt;0,((+$D16/$A$10*D$25)+D$27)," ")</f>
        <v>1261.9812252964427</v>
      </c>
      <c r="E28" s="24">
        <f t="shared" si="4"/>
        <v>1306.5217391304348</v>
      </c>
      <c r="F28" s="24">
        <f t="shared" si="4"/>
        <v>1336.215415019763</v>
      </c>
      <c r="G28" s="24">
        <f>IF($B$16&gt;0,((+$D16/$A$10*G$25)+G$27)," ")</f>
        <v>1365.909090909091</v>
      </c>
      <c r="H28" s="24">
        <f t="shared" si="4"/>
        <v>1410.449604743083</v>
      </c>
      <c r="I28" s="24">
        <f t="shared" si="4"/>
        <v>1440.143280632411</v>
      </c>
      <c r="J28" s="24">
        <f t="shared" si="4"/>
        <v>1484.6837944664032</v>
      </c>
      <c r="K28" s="24">
        <f t="shared" si="4"/>
        <v>1558.9179841897233</v>
      </c>
      <c r="L28" s="5"/>
      <c r="M28" s="5"/>
    </row>
    <row r="29" spans="1:13" ht="18.75">
      <c r="A29" s="23" t="str">
        <f t="shared" si="1"/>
        <v>grass hay</v>
      </c>
      <c r="B29" s="24">
        <f>IF($B$17&gt;0,((+$D17/$A$10*$B$25)+B28)," ")</f>
        <v>1278.6561264822135</v>
      </c>
      <c r="C29" s="24">
        <f>IF($B$17&gt;0,((+$D17/$A$10*$C$25)+C28)," ")</f>
        <v>1326.6057312252965</v>
      </c>
      <c r="D29" s="24">
        <f>IF($B$17&gt;0,((+$D17/$A$10*$D$25)+D28)," ")</f>
        <v>1358.5721343873518</v>
      </c>
      <c r="E29" s="24">
        <f>IF($B$17&gt;0,((+$D17/$A$10*$E$25)+E28)," ")</f>
        <v>1406.5217391304348</v>
      </c>
      <c r="F29" s="24">
        <f>IF($B$17&gt;0,((+$D17/$A$10*$F$25)+F28)," ")</f>
        <v>1438.4881422924902</v>
      </c>
      <c r="G29" s="24">
        <f>IF($B$17&gt;0,((+$D17/$A$10*$G$25)+G28)," ")</f>
        <v>1470.4545454545455</v>
      </c>
      <c r="H29" s="24">
        <f>IF($B$17&gt;0,((+$D17/$A$10*H$25)+H28)," ")</f>
        <v>1518.4041501976285</v>
      </c>
      <c r="I29" s="24">
        <f>IF($B$17&gt;0,((+$D17/$A$10*I$25)+I28)," ")</f>
        <v>1550.3705533596838</v>
      </c>
      <c r="J29" s="24">
        <f>IF($B$17&gt;0,((+$D17/$A$10*J$25)+J28)," ")</f>
        <v>1598.320158102767</v>
      </c>
      <c r="K29" s="24">
        <f>IF($B$17&gt;0,((+$D17/$A$10*K$25)+K28)," ")</f>
        <v>1678.236166007905</v>
      </c>
      <c r="L29" s="5"/>
      <c r="M29" s="5"/>
    </row>
    <row r="30" spans="1:13" ht="18.75">
      <c r="A30" s="23" t="str">
        <f t="shared" si="1"/>
        <v>corn silage</v>
      </c>
      <c r="B30" s="24">
        <f>IF($B$18&gt;0,((+$D18/$A$10*B$25)+B$29)," ")</f>
        <v>3564.3704121964993</v>
      </c>
      <c r="C30" s="24">
        <f>IF($B$18&gt;0,((+$D18/$A$10*C$25)+C$29)," ")</f>
        <v>3698.0343026538681</v>
      </c>
      <c r="D30" s="24">
        <f t="shared" ref="D30:K30" si="5">IF($B$18&gt;0,((+$D18/$A$10*D$25)+D$29)," ")</f>
        <v>3787.1435629587804</v>
      </c>
      <c r="E30" s="24">
        <f t="shared" si="5"/>
        <v>3920.8074534161487</v>
      </c>
      <c r="F30" s="24">
        <f t="shared" si="5"/>
        <v>4009.9167137210616</v>
      </c>
      <c r="G30" s="24">
        <f t="shared" si="5"/>
        <v>4099.0259740259744</v>
      </c>
      <c r="H30" s="24">
        <f t="shared" si="5"/>
        <v>4232.6898644833427</v>
      </c>
      <c r="I30" s="24">
        <f t="shared" si="5"/>
        <v>4321.7991247882555</v>
      </c>
      <c r="J30" s="24">
        <f t="shared" si="5"/>
        <v>4455.4630152456248</v>
      </c>
      <c r="K30" s="24">
        <f t="shared" si="5"/>
        <v>4678.236166007905</v>
      </c>
      <c r="L30" s="5"/>
      <c r="M30" s="5"/>
    </row>
    <row r="31" spans="1:13" ht="18.75">
      <c r="A31" s="23" t="str">
        <f t="shared" si="1"/>
        <v>custom grain mix</v>
      </c>
      <c r="B31" s="24">
        <f>IF($B$19&gt;0,((+$D19/$A$10*B$25)+B$30)," ")</f>
        <v>4018.9158667419538</v>
      </c>
      <c r="C31" s="24">
        <f>IF($B$19&gt;0,((+$D19/$A$10*C$25)+C$30)," ")</f>
        <v>4169.6252117447775</v>
      </c>
      <c r="D31" s="24">
        <f t="shared" ref="D31:K31" si="6">IF($B$19&gt;0,((+$D19/$A$10*D$25)+D$30)," ")</f>
        <v>4270.0981084133255</v>
      </c>
      <c r="E31" s="24">
        <f t="shared" si="6"/>
        <v>4420.8074534161487</v>
      </c>
      <c r="F31" s="24">
        <f t="shared" si="6"/>
        <v>4521.2803500846976</v>
      </c>
      <c r="G31" s="24">
        <f t="shared" si="6"/>
        <v>4621.7532467532474</v>
      </c>
      <c r="H31" s="24">
        <f t="shared" si="6"/>
        <v>4772.4625917560697</v>
      </c>
      <c r="I31" s="24">
        <f t="shared" si="6"/>
        <v>4872.9354884246195</v>
      </c>
      <c r="J31" s="24">
        <f t="shared" si="6"/>
        <v>5023.6448334274428</v>
      </c>
      <c r="K31" s="24">
        <f t="shared" si="6"/>
        <v>5274.827075098814</v>
      </c>
      <c r="L31" s="5"/>
      <c r="M31" s="5"/>
    </row>
    <row r="32" spans="1:13" ht="18.75">
      <c r="A32" s="23" t="str">
        <f>IF(ISTEXT(A20),A20, " ")</f>
        <v xml:space="preserve"> </v>
      </c>
      <c r="B32" s="24" t="str">
        <f>IF($B$20&gt;0,((+$D20/$A$10*B$25)+B$31)," ")</f>
        <v xml:space="preserve"> </v>
      </c>
      <c r="C32" s="24" t="str">
        <f>IF($B$20&gt;0,((+$D20/$A$10*C$25)+C$31)," ")</f>
        <v xml:space="preserve"> </v>
      </c>
      <c r="D32" s="24" t="str">
        <f t="shared" ref="D32:K32" si="7">IF($B$20&gt;0,((+$D20/$A$10*D$25)+D$31)," ")</f>
        <v xml:space="preserve"> </v>
      </c>
      <c r="E32" s="24" t="str">
        <f t="shared" si="7"/>
        <v xml:space="preserve"> </v>
      </c>
      <c r="F32" s="24" t="str">
        <f t="shared" si="7"/>
        <v xml:space="preserve"> </v>
      </c>
      <c r="G32" s="24" t="str">
        <f t="shared" si="7"/>
        <v xml:space="preserve"> </v>
      </c>
      <c r="H32" s="24" t="str">
        <f t="shared" si="7"/>
        <v xml:space="preserve"> </v>
      </c>
      <c r="I32" s="24" t="str">
        <f t="shared" si="7"/>
        <v xml:space="preserve"> </v>
      </c>
      <c r="J32" s="24" t="str">
        <f t="shared" si="7"/>
        <v xml:space="preserve"> </v>
      </c>
      <c r="K32" s="24" t="str">
        <f t="shared" si="7"/>
        <v xml:space="preserve"> </v>
      </c>
      <c r="L32" s="5"/>
      <c r="M32" s="5"/>
    </row>
    <row r="33" spans="1:13" ht="18.75">
      <c r="A33" s="23" t="str">
        <f t="shared" ref="A33" si="8">IF(ISTEXT(A21),A21, " ")</f>
        <v xml:space="preserve"> </v>
      </c>
      <c r="B33" s="24" t="str">
        <f>IF($B$21&gt;0,((+$D21/$A$10*B$25)+B$32)," ")</f>
        <v xml:space="preserve"> </v>
      </c>
      <c r="C33" s="24" t="str">
        <f>IF($B$21&gt;0,((+$D21/$A$10*C$25)+C$32)," ")</f>
        <v xml:space="preserve"> </v>
      </c>
      <c r="D33" s="24" t="str">
        <f t="shared" ref="D33:K33" si="9">IF($B$21&gt;0,((+$D21/$A$10*D$25)+D$32)," ")</f>
        <v xml:space="preserve"> </v>
      </c>
      <c r="E33" s="24" t="str">
        <f t="shared" si="9"/>
        <v xml:space="preserve"> </v>
      </c>
      <c r="F33" s="24" t="str">
        <f t="shared" si="9"/>
        <v xml:space="preserve"> </v>
      </c>
      <c r="G33" s="24" t="str">
        <f t="shared" si="9"/>
        <v xml:space="preserve"> </v>
      </c>
      <c r="H33" s="24" t="str">
        <f t="shared" si="9"/>
        <v xml:space="preserve"> </v>
      </c>
      <c r="I33" s="24" t="str">
        <f t="shared" si="9"/>
        <v xml:space="preserve"> </v>
      </c>
      <c r="J33" s="24" t="str">
        <f t="shared" si="9"/>
        <v xml:space="preserve"> </v>
      </c>
      <c r="K33" s="24" t="str">
        <f t="shared" si="9"/>
        <v xml:space="preserve"> </v>
      </c>
      <c r="L33" s="5"/>
      <c r="M33" s="5"/>
    </row>
    <row r="34" spans="1:1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 sheet="1" objects="1" scenarios="1"/>
  <mergeCells count="5">
    <mergeCell ref="B1:E1"/>
    <mergeCell ref="C3:E5"/>
    <mergeCell ref="G13:J13"/>
    <mergeCell ref="H9:K10"/>
    <mergeCell ref="B23:K24"/>
  </mergeCells>
  <conditionalFormatting sqref="A1:A1048576">
    <cfRule type="containsText" priority="1" operator="containsText" text="0">
      <formula>NOT(ISERROR(SEARCH("0",A1)))</formula>
    </cfRule>
    <cfRule type="cellIs" priority="2" operator="equal">
      <formula>0</formula>
    </cfRule>
  </conditionalFormatting>
  <printOptions horizontalCentered="1" verticalCentered="1"/>
  <pageMargins left="0.7" right="0.7" top="0.75" bottom="0.7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Feeding Chart</dc:subject>
  <dc:creator>Amaral-Phillips, Donna</dc:creator>
  <cp:lastModifiedBy>damaral</cp:lastModifiedBy>
  <cp:lastPrinted>2011-07-01T20:42:43Z</cp:lastPrinted>
  <dcterms:created xsi:type="dcterms:W3CDTF">2011-07-01T16:10:43Z</dcterms:created>
  <dcterms:modified xsi:type="dcterms:W3CDTF">2013-01-11T15:07:33Z</dcterms:modified>
</cp:coreProperties>
</file>